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4030" windowHeight="5700" firstSheet="2" activeTab="4"/>
  </bookViews>
  <sheets>
    <sheet name="GASTOS IV TRI" sheetId="1" state="hidden" r:id="rId1"/>
    <sheet name="INGRES IV TRI" sheetId="2" state="hidden" r:id="rId2"/>
    <sheet name="2015-G" sheetId="3" r:id="rId3"/>
    <sheet name="2015-I" sheetId="4" r:id="rId4"/>
    <sheet name="PIP" sheetId="5" r:id="rId5"/>
  </sheets>
  <definedNames>
    <definedName name="_xlnm.Print_Area" localSheetId="4">'PIP'!$B$1:$G$23</definedName>
  </definedNames>
  <calcPr fullCalcOnLoad="1"/>
</workbook>
</file>

<file path=xl/sharedStrings.xml><?xml version="1.0" encoding="utf-8"?>
<sst xmlns="http://schemas.openxmlformats.org/spreadsheetml/2006/main" count="423" uniqueCount="106">
  <si>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</si>
  <si>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</si>
  <si>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</si>
  <si>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</si>
  <si>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</si>
  <si>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</si>
  <si>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</si>
  <si>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</si>
  <si>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</si>
  <si>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</si>
  <si>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</si>
  <si>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</si>
  <si>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</si>
  <si>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</si>
  <si>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</si>
  <si>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</si>
  <si>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</si>
  <si>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</si>
  <si>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</si>
  <si>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</si>
  <si>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</si>
  <si>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</si>
  <si>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</si>
  <si>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</si>
  <si>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</si>
  <si>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</si>
  <si>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</si>
  <si>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</si>
  <si>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</si>
  <si>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</si>
  <si>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</si>
  <si>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</si>
  <si>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</si>
  <si>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</si>
  <si>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</si>
  <si>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</si>
  <si>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</si>
  <si>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</si>
  <si>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</si>
  <si>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</si>
  <si>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</si>
  <si>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</si>
  <si>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</si>
  <si>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</si>
  <si>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</si>
  <si>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</si>
  <si>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</si>
  <si>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</si>
  <si>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</si>
  <si>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</si>
  <si>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</si>
  <si>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</si>
  <si>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</si>
  <si>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</si>
  <si>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 xml:space="preserve">045708 </t>
  </si>
  <si>
    <t>PUESTA EN VALOR DE LOS RECURSOS NATURALES Y CULTURALES ENCONTRADOS EN EL COMPLEJO ARQUEOLOGICO HUACAS DEL SOL Y LA LUNA - UNIVERSIDAD NACIONAL DE TRUJILLO</t>
  </si>
  <si>
    <t xml:space="preserve">123649 </t>
  </si>
  <si>
    <t>MEJORAMIENTO DEL SERVICIO DE FORMACION ACADEMICO PROFESIONAL E INVESTIGACION EN LA SEDE DESCENTRALIZADA DE LA UNIVERSIDAD NACIONAL DE TRUJILLO EN HUAMACHUCO</t>
  </si>
  <si>
    <t xml:space="preserve">130608 </t>
  </si>
  <si>
    <t>MEJORAMIENTO DEL SISTEMA ELECTRICO DE MEDIA Y BAJA TENSION EN LA CIUDAD UNIVERSITARIA DE LA UNIVERSIDAD NACIONAL DE TRUJILLO</t>
  </si>
  <si>
    <t xml:space="preserve">139460 </t>
  </si>
  <si>
    <t>MEJORAMIENTO DEL SERVICIO DE FORMACION ACADEMICO-PROFESIONAL Y DE INVESTIGACION EN LA ESCUELA DE INGENIERIA DE MATERIALES DE LA UNIVERSIDAD NACIONAL DE TRUJILLO</t>
  </si>
  <si>
    <t xml:space="preserve">142722 </t>
  </si>
  <si>
    <t>MEJORAMIENTO DEL SERVICIO DE FORMACION ACADEMICA Y DE INVESTIGACION EN LA FACULTAD DE CIENCIAS SOCIALES DE LA UNIVERSIDAD NACIONAL DE TRUJILLO</t>
  </si>
  <si>
    <t xml:space="preserve">145593 </t>
  </si>
  <si>
    <t>MEJORAMIENTO DEL SERVICIO ACADEMICO Y DE INVESTIGACION EN LAS ESCUELAS DE INGENIERIA DE MINAS Y METALURGICA DE LA UNIVERSIDAD NACIONAL DE TRUJILLO</t>
  </si>
  <si>
    <t xml:space="preserve">145594 </t>
  </si>
  <si>
    <t xml:space="preserve">167398 </t>
  </si>
  <si>
    <t>MEJORAMIENTO DEL SERVICIO ACADEMICO EN LA ESCUELA DE POSTGRADO DE LA UNIVERSIDAD NACIONAL DE TRUJILLO</t>
  </si>
  <si>
    <t xml:space="preserve">173753 </t>
  </si>
  <si>
    <t>MEJORAMIENTO DEL SERVICIO ACADEMICO Y DE INVESTIGACION EN LA SEDE VALLE JEQUETEPEQUE DE LA UNIVERSIDAD NACIONAL DE TRUJILLO</t>
  </si>
  <si>
    <t xml:space="preserve">173754 </t>
  </si>
  <si>
    <t>MEJORAMIENTO DEL SERVICIO DE AGUA POTABLE Y SANEAMIENTO EN LA CIUDAD UNIVERSITARIA DE LA UNIVERSIDAD NACIONAL DE TRUJILLO</t>
  </si>
  <si>
    <t xml:space="preserve">205633 </t>
  </si>
  <si>
    <t>MEJORAMIENTO DEL SERVICIO ACADEMICO Y DE INVESTIGACION EN LA ESCUELA DE INGENIERIA DE SISTEMAS DE LA UNIVERSIDAD NACIONAL DE TRUJILLO</t>
  </si>
  <si>
    <t xml:space="preserve">236796 </t>
  </si>
  <si>
    <t>MEJORAMIENTO DEL SERVICIO ACADEMICO Y DE INVESTIGACION EN LA FACULTAD DE CIENCIAS ECONOMICAS DE LA UNIVERSIDAD NACIONAL DE TRUJILLO.</t>
  </si>
  <si>
    <t xml:space="preserve">305790 </t>
  </si>
  <si>
    <t>MEJORAMIENTO DEL SERVICIO DE LA EDITORIAL UNIVERSITARIA DE LA UNIVERSIDAD NACIONAL DE TRUJILLO</t>
  </si>
  <si>
    <t>NIVEL DE EJECUCIÓN DEL PROYECTO</t>
  </si>
  <si>
    <t>MEJORAMIENTO DEL SERVICIO ACADEMICO Y LA INVESTIGACION EN LA ESPECIALIDAD DE ESTOMATOLOGIA DE LA UNIVERSIDAD NACIONAL DE TRUJILLO</t>
  </si>
  <si>
    <t>AMPLIACION DEL SERVICIO ACADEMICO DEL CENTRO DE IDIOMAS EN LA CIUDAD UNIVERSITARIA DE LA UNIVERSIDAD NACIONAL DE TRUJILLO</t>
  </si>
  <si>
    <t>ESTUDIOS DE PRE-INVERSION</t>
  </si>
  <si>
    <t>2001621</t>
  </si>
  <si>
    <t>2056191</t>
  </si>
  <si>
    <t>2107896</t>
  </si>
  <si>
    <t>2158743</t>
  </si>
  <si>
    <t>2115342</t>
  </si>
  <si>
    <t>2131954</t>
  </si>
  <si>
    <t>2131957</t>
  </si>
  <si>
    <t>2131955</t>
  </si>
  <si>
    <t>2148803</t>
  </si>
  <si>
    <t xml:space="preserve">169776 </t>
  </si>
  <si>
    <t>2234642</t>
  </si>
  <si>
    <t>2145578</t>
  </si>
  <si>
    <t>2158744</t>
  </si>
  <si>
    <t>2158745</t>
  </si>
  <si>
    <t>2234640</t>
  </si>
  <si>
    <t xml:space="preserve">295377 </t>
  </si>
  <si>
    <t>2202562</t>
  </si>
  <si>
    <t>2202561</t>
  </si>
  <si>
    <t>PROYECTOS DE INVERSIÓN PÚBLICA AL I TRIMESTRE DEL AÑO 2015</t>
  </si>
  <si>
    <t>COSTO DEL PROYECTO</t>
  </si>
  <si>
    <t>PRESUPUESTO INSTITUCIONAL DE APERTURA, MODIFICADO Y EJECUCIÓN DE LOS INGRESOS POR FUENTES DE FINANCIAMIENTO AL I TRIMESTRE DEL AÑO FISCAL 2015</t>
  </si>
  <si>
    <t>PRESUPUESTO INSTITUCIONAL DE APERTURA, MODIFICADO Y EJECUCIÓN DEL GASTO POR FUENTES DE FINANCIAMIENTO AL I TRIMESTRE DEL AÑO FISCAL 2015</t>
  </si>
  <si>
    <t>MEJORAMIENTO DEL SERVICIO DE FORMACION ACADEMICO-PROFESIONAL Y DE INVESTIGACION EN LA ESCUELA DE INGENIERIA AMBIENTAL DE LA UNIVERSIDAD NACIONAL DE TRUJILLO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</si>
</sst>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2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4" fontId="10" fillId="34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0" fillId="34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 wrapText="1"/>
    </xf>
    <xf numFmtId="4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justify" vertical="center" wrapText="1"/>
    </xf>
    <xf numFmtId="4" fontId="1" fillId="0" borderId="2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0" borderId="29" xfId="0" applyFont="1" applyBorder="1" applyAlignment="1">
      <alignment horizontal="center"/>
    </xf>
    <xf numFmtId="0" fontId="47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03" t="s">
        <v>37</v>
      </c>
      <c r="C5" s="103"/>
      <c r="D5" s="103"/>
      <c r="E5" s="103"/>
      <c r="F5" s="103"/>
      <c r="G5" s="103"/>
      <c r="H5" s="103"/>
    </row>
    <row r="6" spans="2:8" ht="12.75">
      <c r="B6" s="103"/>
      <c r="C6" s="103"/>
      <c r="D6" s="103"/>
      <c r="E6" s="103"/>
      <c r="F6" s="103"/>
      <c r="G6" s="103"/>
      <c r="H6" s="103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03" t="s">
        <v>38</v>
      </c>
      <c r="C61" s="103"/>
      <c r="D61" s="103"/>
      <c r="E61" s="103"/>
      <c r="F61" s="103"/>
      <c r="G61" s="103"/>
      <c r="H61" s="103"/>
    </row>
    <row r="62" spans="2:8" ht="34.5" customHeight="1">
      <c r="B62" s="103"/>
      <c r="C62" s="103"/>
      <c r="D62" s="103"/>
      <c r="E62" s="103"/>
      <c r="F62" s="103"/>
      <c r="G62" s="103"/>
      <c r="H62" s="103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03" t="s">
        <v>40</v>
      </c>
      <c r="C5" s="103"/>
      <c r="D5" s="103"/>
      <c r="E5" s="103"/>
      <c r="F5" s="103"/>
      <c r="G5" s="103"/>
      <c r="H5" s="103"/>
    </row>
    <row r="6" spans="2:8" ht="12.75">
      <c r="B6" s="103"/>
      <c r="C6" s="103"/>
      <c r="D6" s="103"/>
      <c r="E6" s="103"/>
      <c r="F6" s="103"/>
      <c r="G6" s="103"/>
      <c r="H6" s="103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03" t="s">
        <v>39</v>
      </c>
      <c r="C46" s="103"/>
      <c r="D46" s="103"/>
      <c r="E46" s="103"/>
      <c r="F46" s="103"/>
      <c r="G46" s="103"/>
      <c r="H46" s="103"/>
    </row>
    <row r="47" spans="2:8" ht="33" customHeight="1">
      <c r="B47" s="103"/>
      <c r="C47" s="103"/>
      <c r="D47" s="103"/>
      <c r="E47" s="103"/>
      <c r="F47" s="103"/>
      <c r="G47" s="103"/>
      <c r="H47" s="103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2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42.00390625" style="63" customWidth="1"/>
    <col min="2" max="2" width="19.7109375" style="63" bestFit="1" customWidth="1"/>
    <col min="3" max="4" width="13.7109375" style="63" bestFit="1" customWidth="1"/>
    <col min="5" max="6" width="10.28125" style="63" customWidth="1"/>
    <col min="7" max="16384" width="11.421875" style="63" customWidth="1"/>
  </cols>
  <sheetData>
    <row r="1" spans="1:6" ht="22.5" customHeight="1">
      <c r="A1" s="105" t="s">
        <v>0</v>
      </c>
      <c r="B1" s="105"/>
      <c r="C1" s="105"/>
      <c r="D1" s="105"/>
      <c r="E1" s="105"/>
      <c r="F1" s="105"/>
    </row>
    <row r="2" spans="1:6" ht="15" customHeight="1">
      <c r="A2" s="104" t="s">
        <v>104</v>
      </c>
      <c r="B2" s="104"/>
      <c r="C2" s="104"/>
      <c r="D2" s="104"/>
      <c r="E2" s="104"/>
      <c r="F2" s="104"/>
    </row>
    <row r="3" spans="1:6" ht="15" customHeight="1">
      <c r="A3" s="104"/>
      <c r="B3" s="104"/>
      <c r="C3" s="104"/>
      <c r="D3" s="104"/>
      <c r="E3" s="104"/>
      <c r="F3" s="104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7" t="s">
        <v>50</v>
      </c>
      <c r="B6" s="68"/>
      <c r="C6" s="68"/>
      <c r="D6" s="68"/>
      <c r="E6" s="68"/>
      <c r="F6" s="68"/>
    </row>
    <row r="7" spans="1:6" ht="15" customHeight="1">
      <c r="A7" s="107" t="s">
        <v>4</v>
      </c>
      <c r="B7" s="106" t="s">
        <v>41</v>
      </c>
      <c r="C7" s="106" t="s">
        <v>42</v>
      </c>
      <c r="D7" s="106" t="s">
        <v>43</v>
      </c>
      <c r="E7" s="107" t="s">
        <v>44</v>
      </c>
      <c r="F7" s="107"/>
    </row>
    <row r="8" spans="1:6" ht="15" customHeight="1">
      <c r="A8" s="107"/>
      <c r="B8" s="106"/>
      <c r="C8" s="106"/>
      <c r="D8" s="106"/>
      <c r="E8" s="69" t="s">
        <v>45</v>
      </c>
      <c r="F8" s="69" t="s">
        <v>46</v>
      </c>
    </row>
    <row r="9" spans="1:6" ht="15" customHeight="1">
      <c r="A9" s="70" t="s">
        <v>11</v>
      </c>
      <c r="B9" s="71">
        <f>+B22+B35</f>
        <v>76892740</v>
      </c>
      <c r="C9" s="71">
        <f>+C22+C35</f>
        <v>78625000</v>
      </c>
      <c r="D9" s="71">
        <f>+D22+D35</f>
        <v>18711199.29</v>
      </c>
      <c r="E9" s="71">
        <f>(D9/B9)*100</f>
        <v>24.334155981435956</v>
      </c>
      <c r="F9" s="71">
        <f>(D9/C9)*100</f>
        <v>23.798027713831477</v>
      </c>
    </row>
    <row r="10" spans="1:6" ht="15" customHeight="1">
      <c r="A10" s="72" t="s">
        <v>12</v>
      </c>
      <c r="B10" s="71">
        <f>+B23</f>
        <v>17093000</v>
      </c>
      <c r="C10" s="71">
        <f>+C23</f>
        <v>17330600</v>
      </c>
      <c r="D10" s="71">
        <f>+D23</f>
        <v>4295800.78</v>
      </c>
      <c r="E10" s="71">
        <f aca="true" t="shared" si="0" ref="E10:E16">(D10/B10)*100</f>
        <v>25.131929912829815</v>
      </c>
      <c r="F10" s="71">
        <f aca="true" t="shared" si="1" ref="F10:F16">(D10/C10)*100</f>
        <v>24.787374816798035</v>
      </c>
    </row>
    <row r="11" spans="1:6" ht="15" customHeight="1">
      <c r="A11" s="72" t="s">
        <v>13</v>
      </c>
      <c r="B11" s="71">
        <f>+B24+B36+B57</f>
        <v>38002189</v>
      </c>
      <c r="C11" s="71">
        <f>+C24+C36+C57+C47</f>
        <v>46852411</v>
      </c>
      <c r="D11" s="71">
        <f>+D24+D36+D57</f>
        <v>6415912.010000001</v>
      </c>
      <c r="E11" s="71">
        <f t="shared" si="0"/>
        <v>16.88300642365628</v>
      </c>
      <c r="F11" s="71">
        <f t="shared" si="1"/>
        <v>13.69387801622418</v>
      </c>
    </row>
    <row r="12" spans="1:6" ht="15" customHeight="1">
      <c r="A12" s="73" t="s">
        <v>16</v>
      </c>
      <c r="B12" s="71">
        <f>+B25+B37+B58</f>
        <v>3264160</v>
      </c>
      <c r="C12" s="71">
        <f>+C25+C37+C58</f>
        <v>4064160</v>
      </c>
      <c r="D12" s="71">
        <f>+D25+D37+D58</f>
        <v>1238564.27</v>
      </c>
      <c r="E12" s="71">
        <f t="shared" si="0"/>
        <v>37.9443492353316</v>
      </c>
      <c r="F12" s="71">
        <f t="shared" si="1"/>
        <v>30.475283207354043</v>
      </c>
    </row>
    <row r="13" spans="1:6" ht="15" customHeight="1">
      <c r="A13" s="74" t="s">
        <v>17</v>
      </c>
      <c r="B13" s="75">
        <f>SUM(B9:B12)</f>
        <v>135252089</v>
      </c>
      <c r="C13" s="75">
        <f>SUM(C9:C12)</f>
        <v>146872171</v>
      </c>
      <c r="D13" s="75">
        <f>SUM(D9:D12)</f>
        <v>30661476.35</v>
      </c>
      <c r="E13" s="75">
        <f t="shared" si="0"/>
        <v>22.669872662743128</v>
      </c>
      <c r="F13" s="75">
        <f t="shared" si="1"/>
        <v>20.87630089569521</v>
      </c>
    </row>
    <row r="14" spans="1:6" ht="15" customHeight="1">
      <c r="A14" s="73" t="s">
        <v>18</v>
      </c>
      <c r="B14" s="76">
        <f>+B27+B39+B60</f>
        <v>18532494</v>
      </c>
      <c r="C14" s="76">
        <f>+C27+C39+C60+C49</f>
        <v>42796650</v>
      </c>
      <c r="D14" s="76">
        <f>+D27+D39+D60</f>
        <v>3826152.7399999998</v>
      </c>
      <c r="E14" s="76">
        <f t="shared" si="0"/>
        <v>20.64564402395058</v>
      </c>
      <c r="F14" s="76">
        <f>(D14/C14)*100</f>
        <v>8.940308972781748</v>
      </c>
    </row>
    <row r="15" spans="1:6" ht="15" customHeight="1">
      <c r="A15" s="74" t="s">
        <v>19</v>
      </c>
      <c r="B15" s="75">
        <f>SUM(B14)</f>
        <v>18532494</v>
      </c>
      <c r="C15" s="75">
        <f>SUM(C14)</f>
        <v>42796650</v>
      </c>
      <c r="D15" s="75">
        <f>SUM(D14)</f>
        <v>3826152.7399999998</v>
      </c>
      <c r="E15" s="75">
        <f t="shared" si="0"/>
        <v>20.64564402395058</v>
      </c>
      <c r="F15" s="75">
        <f t="shared" si="1"/>
        <v>8.940308972781748</v>
      </c>
    </row>
    <row r="16" spans="1:6" ht="15" customHeight="1">
      <c r="A16" s="77" t="s">
        <v>20</v>
      </c>
      <c r="B16" s="78">
        <f>+B13+B15</f>
        <v>153784583</v>
      </c>
      <c r="C16" s="78">
        <f>+C13+C15</f>
        <v>189668821</v>
      </c>
      <c r="D16" s="78">
        <f>+D13+D15</f>
        <v>34487629.09</v>
      </c>
      <c r="E16" s="78">
        <f t="shared" si="0"/>
        <v>22.425934002760215</v>
      </c>
      <c r="F16" s="78">
        <f t="shared" si="1"/>
        <v>18.183077697309038</v>
      </c>
    </row>
    <row r="17" spans="1:6" ht="15" customHeight="1">
      <c r="A17" s="79"/>
      <c r="B17" s="80"/>
      <c r="C17" s="80"/>
      <c r="D17" s="80"/>
      <c r="E17" s="79"/>
      <c r="F17" s="79"/>
    </row>
    <row r="18" spans="1:6" ht="15" customHeight="1">
      <c r="A18" s="79"/>
      <c r="B18" s="81"/>
      <c r="C18" s="81"/>
      <c r="D18" s="81"/>
      <c r="E18" s="79"/>
      <c r="F18" s="79"/>
    </row>
    <row r="19" spans="1:6" ht="15">
      <c r="A19" s="67" t="s">
        <v>3</v>
      </c>
      <c r="B19" s="68"/>
      <c r="C19" s="68"/>
      <c r="D19" s="68"/>
      <c r="E19" s="68"/>
      <c r="F19" s="68"/>
    </row>
    <row r="20" spans="1:6" ht="12.75" customHeight="1">
      <c r="A20" s="107" t="s">
        <v>4</v>
      </c>
      <c r="B20" s="106" t="s">
        <v>41</v>
      </c>
      <c r="C20" s="106" t="s">
        <v>42</v>
      </c>
      <c r="D20" s="106" t="s">
        <v>43</v>
      </c>
      <c r="E20" s="107" t="s">
        <v>44</v>
      </c>
      <c r="F20" s="107"/>
    </row>
    <row r="21" spans="1:6" ht="12.75" customHeight="1">
      <c r="A21" s="107"/>
      <c r="B21" s="106"/>
      <c r="C21" s="106"/>
      <c r="D21" s="106"/>
      <c r="E21" s="69" t="s">
        <v>45</v>
      </c>
      <c r="F21" s="69" t="s">
        <v>46</v>
      </c>
    </row>
    <row r="22" spans="1:6" ht="15">
      <c r="A22" s="70" t="s">
        <v>11</v>
      </c>
      <c r="B22" s="71">
        <v>62794000</v>
      </c>
      <c r="C22" s="71">
        <v>62794000</v>
      </c>
      <c r="D22" s="71">
        <v>15559678.45</v>
      </c>
      <c r="E22" s="71">
        <f aca="true" t="shared" si="2" ref="E22:E29">(D22/B22)*100</f>
        <v>24.77892545466127</v>
      </c>
      <c r="F22" s="71">
        <f>(D22/C22)*100</f>
        <v>24.77892545466127</v>
      </c>
    </row>
    <row r="23" spans="1:6" ht="15">
      <c r="A23" s="72" t="s">
        <v>12</v>
      </c>
      <c r="B23" s="71">
        <v>17093000</v>
      </c>
      <c r="C23" s="71">
        <v>17330600</v>
      </c>
      <c r="D23" s="71">
        <v>4295800.78</v>
      </c>
      <c r="E23" s="71">
        <f t="shared" si="2"/>
        <v>25.131929912829815</v>
      </c>
      <c r="F23" s="71">
        <f aca="true" t="shared" si="3" ref="F23:F29">(D23/C23)*100</f>
        <v>24.787374816798035</v>
      </c>
    </row>
    <row r="24" spans="1:6" ht="15">
      <c r="A24" s="72" t="s">
        <v>13</v>
      </c>
      <c r="B24" s="71">
        <v>11005000</v>
      </c>
      <c r="C24" s="71">
        <v>11005000</v>
      </c>
      <c r="D24" s="71">
        <v>1517043.62</v>
      </c>
      <c r="E24" s="71">
        <f t="shared" si="2"/>
        <v>13.785039709223081</v>
      </c>
      <c r="F24" s="71">
        <f t="shared" si="3"/>
        <v>13.785039709223081</v>
      </c>
    </row>
    <row r="25" spans="1:7" ht="15">
      <c r="A25" s="73" t="s">
        <v>16</v>
      </c>
      <c r="B25" s="71">
        <v>1504000</v>
      </c>
      <c r="C25" s="71">
        <v>1504000</v>
      </c>
      <c r="D25" s="71">
        <v>375999</v>
      </c>
      <c r="E25" s="71">
        <f t="shared" si="2"/>
        <v>24.999933510638296</v>
      </c>
      <c r="F25" s="71">
        <f t="shared" si="3"/>
        <v>24.999933510638296</v>
      </c>
      <c r="G25" s="65"/>
    </row>
    <row r="26" spans="1:6" ht="15">
      <c r="A26" s="74" t="s">
        <v>17</v>
      </c>
      <c r="B26" s="75">
        <f>SUM(B22:B25)</f>
        <v>92396000</v>
      </c>
      <c r="C26" s="75">
        <f>SUM(C22:C25)</f>
        <v>92633600</v>
      </c>
      <c r="D26" s="75">
        <f>SUM(D22:D25)</f>
        <v>21748521.85</v>
      </c>
      <c r="E26" s="75">
        <f t="shared" si="2"/>
        <v>23.538380287025415</v>
      </c>
      <c r="F26" s="75">
        <f t="shared" si="3"/>
        <v>23.47800565885381</v>
      </c>
    </row>
    <row r="27" spans="1:6" ht="15">
      <c r="A27" s="73" t="s">
        <v>18</v>
      </c>
      <c r="B27" s="76">
        <v>13807218</v>
      </c>
      <c r="C27" s="76">
        <v>13828607</v>
      </c>
      <c r="D27" s="76">
        <v>3624426.81</v>
      </c>
      <c r="E27" s="76">
        <f t="shared" si="2"/>
        <v>26.250232378455962</v>
      </c>
      <c r="F27" s="76">
        <f t="shared" si="3"/>
        <v>26.209630586797356</v>
      </c>
    </row>
    <row r="28" spans="1:6" ht="15">
      <c r="A28" s="74" t="s">
        <v>19</v>
      </c>
      <c r="B28" s="75">
        <f>SUM(B27)</f>
        <v>13807218</v>
      </c>
      <c r="C28" s="75">
        <f>SUM(C27)</f>
        <v>13828607</v>
      </c>
      <c r="D28" s="75">
        <f>SUM(D27)</f>
        <v>3624426.81</v>
      </c>
      <c r="E28" s="75">
        <f t="shared" si="2"/>
        <v>26.250232378455962</v>
      </c>
      <c r="F28" s="75">
        <f t="shared" si="3"/>
        <v>26.209630586797356</v>
      </c>
    </row>
    <row r="29" spans="1:6" ht="15">
      <c r="A29" s="77" t="s">
        <v>20</v>
      </c>
      <c r="B29" s="78">
        <f>B26+B28</f>
        <v>106203218</v>
      </c>
      <c r="C29" s="78">
        <f>C26+C28</f>
        <v>106462207</v>
      </c>
      <c r="D29" s="78">
        <f>D26+D28</f>
        <v>25372948.66</v>
      </c>
      <c r="E29" s="78">
        <f t="shared" si="2"/>
        <v>23.890941477874993</v>
      </c>
      <c r="F29" s="78">
        <f t="shared" si="3"/>
        <v>23.83282234605563</v>
      </c>
    </row>
    <row r="30" spans="1:6" ht="15">
      <c r="A30" s="68"/>
      <c r="B30" s="68"/>
      <c r="C30" s="68"/>
      <c r="D30" s="68"/>
      <c r="E30" s="68"/>
      <c r="F30" s="68"/>
    </row>
    <row r="31" spans="1:6" ht="15">
      <c r="A31" s="68"/>
      <c r="B31" s="68"/>
      <c r="C31" s="68"/>
      <c r="D31" s="68"/>
      <c r="E31" s="68"/>
      <c r="F31" s="68"/>
    </row>
    <row r="32" spans="1:6" ht="15">
      <c r="A32" s="67" t="s">
        <v>21</v>
      </c>
      <c r="B32" s="68"/>
      <c r="C32" s="68"/>
      <c r="D32" s="68"/>
      <c r="E32" s="68"/>
      <c r="F32" s="68"/>
    </row>
    <row r="33" spans="1:6" ht="15">
      <c r="A33" s="107" t="s">
        <v>4</v>
      </c>
      <c r="B33" s="106" t="s">
        <v>41</v>
      </c>
      <c r="C33" s="106" t="s">
        <v>42</v>
      </c>
      <c r="D33" s="106" t="s">
        <v>43</v>
      </c>
      <c r="E33" s="107" t="s">
        <v>44</v>
      </c>
      <c r="F33" s="107"/>
    </row>
    <row r="34" spans="1:6" ht="15">
      <c r="A34" s="107"/>
      <c r="B34" s="106"/>
      <c r="C34" s="106"/>
      <c r="D34" s="106"/>
      <c r="E34" s="69" t="s">
        <v>45</v>
      </c>
      <c r="F34" s="69" t="s">
        <v>46</v>
      </c>
    </row>
    <row r="35" spans="1:6" ht="15">
      <c r="A35" s="70" t="s">
        <v>11</v>
      </c>
      <c r="B35" s="71">
        <v>14098740</v>
      </c>
      <c r="C35" s="71">
        <v>15831000</v>
      </c>
      <c r="D35" s="71">
        <v>3151520.84</v>
      </c>
      <c r="E35" s="71">
        <f>(D35/B35)*100</f>
        <v>22.353209152023513</v>
      </c>
      <c r="F35" s="71">
        <f>(D35/C35)*100</f>
        <v>19.907275851178067</v>
      </c>
    </row>
    <row r="36" spans="1:6" ht="15">
      <c r="A36" s="72" t="s">
        <v>13</v>
      </c>
      <c r="B36" s="71">
        <v>22252414</v>
      </c>
      <c r="C36" s="71">
        <v>23016496</v>
      </c>
      <c r="D36" s="71">
        <v>4648758.24</v>
      </c>
      <c r="E36" s="71">
        <f aca="true" t="shared" si="4" ref="E36:E41">(D36/B36)*100</f>
        <v>20.89102890140369</v>
      </c>
      <c r="F36" s="71">
        <f aca="true" t="shared" si="5" ref="F36:F41">(D36/C36)*100</f>
        <v>20.197506345014464</v>
      </c>
    </row>
    <row r="37" spans="1:6" ht="15">
      <c r="A37" s="73" t="s">
        <v>16</v>
      </c>
      <c r="B37" s="71">
        <v>1560160</v>
      </c>
      <c r="C37" s="71">
        <v>2360160</v>
      </c>
      <c r="D37" s="71">
        <v>845190.27</v>
      </c>
      <c r="E37" s="71">
        <f t="shared" si="4"/>
        <v>54.173307224900014</v>
      </c>
      <c r="F37" s="71">
        <f t="shared" si="5"/>
        <v>35.810719188529596</v>
      </c>
    </row>
    <row r="38" spans="1:6" ht="15">
      <c r="A38" s="74" t="s">
        <v>17</v>
      </c>
      <c r="B38" s="75">
        <f>SUM(B35:B37)</f>
        <v>37911314</v>
      </c>
      <c r="C38" s="75">
        <f>SUM(C35:C37)</f>
        <v>41207656</v>
      </c>
      <c r="D38" s="75">
        <f>SUM(D35:D37)</f>
        <v>8645469.35</v>
      </c>
      <c r="E38" s="75">
        <f t="shared" si="4"/>
        <v>22.804457133825537</v>
      </c>
      <c r="F38" s="75">
        <f t="shared" si="5"/>
        <v>20.980250247672423</v>
      </c>
    </row>
    <row r="39" spans="1:6" ht="15">
      <c r="A39" s="73" t="s">
        <v>18</v>
      </c>
      <c r="B39" s="76">
        <v>2592691</v>
      </c>
      <c r="C39" s="76">
        <v>2592691</v>
      </c>
      <c r="D39" s="76">
        <v>25922.05</v>
      </c>
      <c r="E39" s="76">
        <f t="shared" si="4"/>
        <v>0.9998125499722103</v>
      </c>
      <c r="F39" s="76">
        <f t="shared" si="5"/>
        <v>0.9998125499722103</v>
      </c>
    </row>
    <row r="40" spans="1:6" ht="15">
      <c r="A40" s="74" t="s">
        <v>19</v>
      </c>
      <c r="B40" s="75">
        <f>SUM(B39)</f>
        <v>2592691</v>
      </c>
      <c r="C40" s="75">
        <f>SUM(C39)</f>
        <v>2592691</v>
      </c>
      <c r="D40" s="75">
        <f>SUM(D39)</f>
        <v>25922.05</v>
      </c>
      <c r="E40" s="75">
        <f t="shared" si="4"/>
        <v>0.9998125499722103</v>
      </c>
      <c r="F40" s="75">
        <f t="shared" si="5"/>
        <v>0.9998125499722103</v>
      </c>
    </row>
    <row r="41" spans="1:6" ht="15">
      <c r="A41" s="77" t="s">
        <v>20</v>
      </c>
      <c r="B41" s="78">
        <f>B38+B40</f>
        <v>40504005</v>
      </c>
      <c r="C41" s="78">
        <f>C38+C40</f>
        <v>43800347</v>
      </c>
      <c r="D41" s="78">
        <f>D38+D40</f>
        <v>8671391.4</v>
      </c>
      <c r="E41" s="78">
        <f t="shared" si="4"/>
        <v>21.40872587784838</v>
      </c>
      <c r="F41" s="78">
        <f t="shared" si="5"/>
        <v>19.797540416746013</v>
      </c>
    </row>
    <row r="42" spans="1:6" ht="15">
      <c r="A42" s="68"/>
      <c r="B42" s="68"/>
      <c r="C42" s="68"/>
      <c r="D42" s="68"/>
      <c r="E42" s="68"/>
      <c r="F42" s="68"/>
    </row>
    <row r="43" spans="1:6" ht="15">
      <c r="A43" s="68"/>
      <c r="B43" s="68"/>
      <c r="C43" s="68"/>
      <c r="D43" s="68"/>
      <c r="E43" s="68"/>
      <c r="F43" s="68"/>
    </row>
    <row r="44" spans="1:6" ht="15">
      <c r="A44" s="67" t="s">
        <v>22</v>
      </c>
      <c r="B44" s="68"/>
      <c r="C44" s="68"/>
      <c r="D44" s="68"/>
      <c r="E44" s="68"/>
      <c r="F44" s="68"/>
    </row>
    <row r="45" spans="1:6" ht="15">
      <c r="A45" s="107" t="s">
        <v>4</v>
      </c>
      <c r="B45" s="106" t="s">
        <v>41</v>
      </c>
      <c r="C45" s="106" t="s">
        <v>42</v>
      </c>
      <c r="D45" s="106" t="s">
        <v>43</v>
      </c>
      <c r="E45" s="107" t="s">
        <v>44</v>
      </c>
      <c r="F45" s="107"/>
    </row>
    <row r="46" spans="1:6" ht="15">
      <c r="A46" s="107"/>
      <c r="B46" s="106"/>
      <c r="C46" s="106"/>
      <c r="D46" s="106"/>
      <c r="E46" s="69" t="s">
        <v>45</v>
      </c>
      <c r="F46" s="69" t="s">
        <v>46</v>
      </c>
    </row>
    <row r="47" spans="1:6" ht="15">
      <c r="A47" s="72" t="s">
        <v>13</v>
      </c>
      <c r="B47" s="82">
        <v>0</v>
      </c>
      <c r="C47" s="71">
        <v>1543070</v>
      </c>
      <c r="D47" s="71">
        <v>0</v>
      </c>
      <c r="E47" s="82">
        <v>0</v>
      </c>
      <c r="F47" s="71">
        <f>(D47/C47)*100</f>
        <v>0</v>
      </c>
    </row>
    <row r="48" spans="1:6" ht="15">
      <c r="A48" s="74" t="s">
        <v>17</v>
      </c>
      <c r="B48" s="83">
        <f>+B47</f>
        <v>0</v>
      </c>
      <c r="C48" s="75">
        <f>+C47</f>
        <v>1543070</v>
      </c>
      <c r="D48" s="75">
        <f>+D47</f>
        <v>0</v>
      </c>
      <c r="E48" s="83">
        <f>+E47</f>
        <v>0</v>
      </c>
      <c r="F48" s="75">
        <f>+F47</f>
        <v>0</v>
      </c>
    </row>
    <row r="49" spans="1:6" ht="15">
      <c r="A49" s="73" t="s">
        <v>18</v>
      </c>
      <c r="B49" s="84">
        <v>0</v>
      </c>
      <c r="C49" s="76">
        <v>18346317</v>
      </c>
      <c r="D49" s="76">
        <v>0</v>
      </c>
      <c r="E49" s="84">
        <v>0</v>
      </c>
      <c r="F49" s="76">
        <f>(D49/C49)*100</f>
        <v>0</v>
      </c>
    </row>
    <row r="50" spans="1:6" ht="15">
      <c r="A50" s="74" t="s">
        <v>19</v>
      </c>
      <c r="B50" s="83">
        <v>0</v>
      </c>
      <c r="C50" s="75">
        <f>SUM(C49)</f>
        <v>18346317</v>
      </c>
      <c r="D50" s="75">
        <f>SUM(D49)</f>
        <v>0</v>
      </c>
      <c r="E50" s="83">
        <v>0</v>
      </c>
      <c r="F50" s="75">
        <f>(D50/C50)*100</f>
        <v>0</v>
      </c>
    </row>
    <row r="51" spans="1:6" ht="15">
      <c r="A51" s="77" t="s">
        <v>20</v>
      </c>
      <c r="B51" s="85">
        <v>0</v>
      </c>
      <c r="C51" s="78">
        <f>C48+C50</f>
        <v>19889387</v>
      </c>
      <c r="D51" s="78">
        <f>D48+D50</f>
        <v>0</v>
      </c>
      <c r="E51" s="85">
        <v>0</v>
      </c>
      <c r="F51" s="78">
        <f>(D51/C51)*100</f>
        <v>0</v>
      </c>
    </row>
    <row r="52" spans="1:6" ht="15">
      <c r="A52" s="68"/>
      <c r="B52" s="68"/>
      <c r="C52" s="68"/>
      <c r="D52" s="68"/>
      <c r="E52" s="68"/>
      <c r="F52" s="68"/>
    </row>
    <row r="53" spans="1:6" ht="15">
      <c r="A53" s="68"/>
      <c r="B53" s="68"/>
      <c r="C53" s="68"/>
      <c r="D53" s="68"/>
      <c r="E53" s="68"/>
      <c r="F53" s="68"/>
    </row>
    <row r="54" spans="1:6" ht="24">
      <c r="A54" s="86" t="s">
        <v>47</v>
      </c>
      <c r="B54" s="68"/>
      <c r="C54" s="68"/>
      <c r="D54" s="68"/>
      <c r="E54" s="68"/>
      <c r="F54" s="68"/>
    </row>
    <row r="55" spans="1:6" ht="15">
      <c r="A55" s="107" t="s">
        <v>4</v>
      </c>
      <c r="B55" s="106" t="s">
        <v>41</v>
      </c>
      <c r="C55" s="106" t="s">
        <v>42</v>
      </c>
      <c r="D55" s="106" t="s">
        <v>43</v>
      </c>
      <c r="E55" s="107" t="s">
        <v>44</v>
      </c>
      <c r="F55" s="107"/>
    </row>
    <row r="56" spans="1:6" ht="15">
      <c r="A56" s="107"/>
      <c r="B56" s="106"/>
      <c r="C56" s="106"/>
      <c r="D56" s="106"/>
      <c r="E56" s="69" t="s">
        <v>45</v>
      </c>
      <c r="F56" s="69" t="s">
        <v>46</v>
      </c>
    </row>
    <row r="57" spans="1:6" ht="15">
      <c r="A57" s="72" t="s">
        <v>13</v>
      </c>
      <c r="B57" s="82">
        <v>4744775</v>
      </c>
      <c r="C57" s="71">
        <v>11287845</v>
      </c>
      <c r="D57" s="71">
        <v>250110.15</v>
      </c>
      <c r="E57" s="71">
        <f aca="true" t="shared" si="6" ref="E57:E62">(D57/B57)*100</f>
        <v>5.271275244874625</v>
      </c>
      <c r="F57" s="71">
        <f aca="true" t="shared" si="7" ref="F57:F62">(D57/C57)*100</f>
        <v>2.2157475585463833</v>
      </c>
    </row>
    <row r="58" spans="1:6" ht="15">
      <c r="A58" s="73" t="s">
        <v>16</v>
      </c>
      <c r="B58" s="82">
        <v>200000</v>
      </c>
      <c r="C58" s="71">
        <v>200000</v>
      </c>
      <c r="D58" s="71">
        <v>17375</v>
      </c>
      <c r="E58" s="71">
        <f t="shared" si="6"/>
        <v>8.6875</v>
      </c>
      <c r="F58" s="71">
        <f t="shared" si="7"/>
        <v>8.6875</v>
      </c>
    </row>
    <row r="59" spans="1:6" ht="15">
      <c r="A59" s="74" t="s">
        <v>17</v>
      </c>
      <c r="B59" s="83">
        <f>+B57+B58</f>
        <v>4944775</v>
      </c>
      <c r="C59" s="75">
        <f>SUM(C57:C58)</f>
        <v>11487845</v>
      </c>
      <c r="D59" s="75">
        <f>SUM(D57:D58)</f>
        <v>267485.15</v>
      </c>
      <c r="E59" s="75">
        <f t="shared" si="6"/>
        <v>5.409450379440925</v>
      </c>
      <c r="F59" s="75">
        <f t="shared" si="7"/>
        <v>2.328418863590169</v>
      </c>
    </row>
    <row r="60" spans="1:6" ht="15">
      <c r="A60" s="73" t="s">
        <v>18</v>
      </c>
      <c r="B60" s="84">
        <v>2132585</v>
      </c>
      <c r="C60" s="76">
        <v>8029035</v>
      </c>
      <c r="D60" s="76">
        <v>175803.88</v>
      </c>
      <c r="E60" s="76">
        <f t="shared" si="6"/>
        <v>8.243698609903005</v>
      </c>
      <c r="F60" s="76">
        <f t="shared" si="7"/>
        <v>2.1896016146398667</v>
      </c>
    </row>
    <row r="61" spans="1:6" ht="15">
      <c r="A61" s="74" t="s">
        <v>19</v>
      </c>
      <c r="B61" s="83">
        <f>+B60</f>
        <v>2132585</v>
      </c>
      <c r="C61" s="75">
        <f>SUM(C60)</f>
        <v>8029035</v>
      </c>
      <c r="D61" s="75">
        <f>SUM(D60)</f>
        <v>175803.88</v>
      </c>
      <c r="E61" s="75">
        <f t="shared" si="6"/>
        <v>8.243698609903005</v>
      </c>
      <c r="F61" s="75">
        <f t="shared" si="7"/>
        <v>2.1896016146398667</v>
      </c>
    </row>
    <row r="62" spans="1:6" ht="15">
      <c r="A62" s="77" t="s">
        <v>20</v>
      </c>
      <c r="B62" s="78">
        <f>B59+B61</f>
        <v>7077360</v>
      </c>
      <c r="C62" s="78">
        <f>C59+C61</f>
        <v>19516880</v>
      </c>
      <c r="D62" s="78">
        <f>D59+D61</f>
        <v>443289.03</v>
      </c>
      <c r="E62" s="78">
        <f t="shared" si="6"/>
        <v>6.263480026450541</v>
      </c>
      <c r="F62" s="78">
        <f t="shared" si="7"/>
        <v>2.271310936994028</v>
      </c>
    </row>
  </sheetData>
  <sheetProtection/>
  <mergeCells count="27"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  <mergeCell ref="A55:A56"/>
    <mergeCell ref="B55:B56"/>
    <mergeCell ref="C55:C56"/>
    <mergeCell ref="D55:D56"/>
    <mergeCell ref="E55:F55"/>
    <mergeCell ref="D7:D8"/>
    <mergeCell ref="E7:F7"/>
    <mergeCell ref="A33:A34"/>
    <mergeCell ref="B33:B34"/>
    <mergeCell ref="C33:C34"/>
    <mergeCell ref="D20:D21"/>
    <mergeCell ref="E20:F20"/>
    <mergeCell ref="A7:A8"/>
    <mergeCell ref="B7:B8"/>
    <mergeCell ref="C7:C8"/>
    <mergeCell ref="A1:F1"/>
    <mergeCell ref="A2:F3"/>
  </mergeCells>
  <printOptions/>
  <pageMargins left="0.7480314960629921" right="0.11811023622047245" top="0.32" bottom="0.24" header="0.15748031496062992" footer="0.15748031496062992"/>
  <pageSetup fitToHeight="1" fitToWidth="1" orientation="portrait" paperSize="9" scale="87" r:id="rId1"/>
  <ignoredErrors>
    <ignoredError sqref="B13:D13 B48:F48 C11 C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3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42.00390625" style="63" customWidth="1"/>
    <col min="2" max="4" width="10.8515625" style="63" bestFit="1" customWidth="1"/>
    <col min="5" max="5" width="8.57421875" style="63" customWidth="1"/>
    <col min="6" max="6" width="10.28125" style="63" customWidth="1"/>
    <col min="7" max="16384" width="11.421875" style="63" customWidth="1"/>
  </cols>
  <sheetData>
    <row r="1" spans="1:6" ht="16.5" customHeight="1">
      <c r="A1" s="105" t="s">
        <v>0</v>
      </c>
      <c r="B1" s="105"/>
      <c r="C1" s="105"/>
      <c r="D1" s="105"/>
      <c r="E1" s="105"/>
      <c r="F1" s="105"/>
    </row>
    <row r="2" spans="1:15" ht="34.5" customHeight="1">
      <c r="A2" s="104" t="s">
        <v>103</v>
      </c>
      <c r="B2" s="104"/>
      <c r="C2" s="104"/>
      <c r="D2" s="104"/>
      <c r="E2" s="104"/>
      <c r="F2" s="104"/>
      <c r="N2" s="66"/>
      <c r="O2" s="66"/>
    </row>
    <row r="3" spans="1:6" ht="15" customHeight="1">
      <c r="A3" s="79"/>
      <c r="B3" s="79"/>
      <c r="C3" s="79"/>
      <c r="D3" s="79"/>
      <c r="E3" s="79"/>
      <c r="F3" s="79"/>
    </row>
    <row r="4" spans="1:6" ht="15" customHeight="1">
      <c r="A4" s="6" t="s">
        <v>50</v>
      </c>
      <c r="B4" s="87"/>
      <c r="C4" s="87"/>
      <c r="D4" s="87"/>
      <c r="E4" s="87"/>
      <c r="F4" s="87"/>
    </row>
    <row r="5" spans="1:6" ht="15" customHeight="1">
      <c r="A5" s="108" t="s">
        <v>4</v>
      </c>
      <c r="B5" s="109" t="s">
        <v>41</v>
      </c>
      <c r="C5" s="109" t="s">
        <v>42</v>
      </c>
      <c r="D5" s="109" t="s">
        <v>43</v>
      </c>
      <c r="E5" s="108" t="s">
        <v>44</v>
      </c>
      <c r="F5" s="108"/>
    </row>
    <row r="6" spans="1:6" ht="15" customHeight="1">
      <c r="A6" s="108"/>
      <c r="B6" s="109"/>
      <c r="C6" s="109"/>
      <c r="D6" s="109"/>
      <c r="E6" s="88" t="s">
        <v>48</v>
      </c>
      <c r="F6" s="88" t="s">
        <v>49</v>
      </c>
    </row>
    <row r="7" spans="1:6" ht="15">
      <c r="A7" s="89" t="s">
        <v>28</v>
      </c>
      <c r="B7" s="90">
        <f>+B20</f>
        <v>105053</v>
      </c>
      <c r="C7" s="90">
        <f aca="true" t="shared" si="0" ref="C7:D9">+C20</f>
        <v>105053</v>
      </c>
      <c r="D7" s="90">
        <f>+D20</f>
        <v>34702.26</v>
      </c>
      <c r="E7" s="90">
        <f aca="true" t="shared" si="1" ref="E7:E12">(D7/B7)*100</f>
        <v>33.03309757931711</v>
      </c>
      <c r="F7" s="90">
        <f>(D7/C7)*100</f>
        <v>33.03309757931711</v>
      </c>
    </row>
    <row r="8" spans="1:6" ht="15">
      <c r="A8" s="89" t="s">
        <v>29</v>
      </c>
      <c r="B8" s="90">
        <f>+B21</f>
        <v>22111329</v>
      </c>
      <c r="C8" s="90">
        <f t="shared" si="0"/>
        <v>22111329</v>
      </c>
      <c r="D8" s="90">
        <f t="shared" si="0"/>
        <v>6866222.27</v>
      </c>
      <c r="E8" s="90">
        <f t="shared" si="1"/>
        <v>31.052960543439067</v>
      </c>
      <c r="F8" s="90">
        <f aca="true" t="shared" si="2" ref="F8:F13">(D8/C8)*100</f>
        <v>31.052960543439067</v>
      </c>
    </row>
    <row r="9" spans="1:6" ht="15">
      <c r="A9" s="89" t="s">
        <v>30</v>
      </c>
      <c r="B9" s="90">
        <f>+B22</f>
        <v>18199277</v>
      </c>
      <c r="C9" s="90">
        <f t="shared" si="0"/>
        <v>18199277</v>
      </c>
      <c r="D9" s="90">
        <f t="shared" si="0"/>
        <v>6347961.54</v>
      </c>
      <c r="E9" s="90">
        <f t="shared" si="1"/>
        <v>34.88029518974847</v>
      </c>
      <c r="F9" s="90">
        <f t="shared" si="2"/>
        <v>34.88029518974847</v>
      </c>
    </row>
    <row r="10" spans="1:6" ht="15">
      <c r="A10" s="89" t="s">
        <v>31</v>
      </c>
      <c r="B10" s="90">
        <f>+B40</f>
        <v>7077360</v>
      </c>
      <c r="C10" s="90">
        <f>+C40</f>
        <v>7008715</v>
      </c>
      <c r="D10" s="90">
        <f>+D40</f>
        <v>287731.79</v>
      </c>
      <c r="E10" s="90">
        <f t="shared" si="1"/>
        <v>4.065524291543739</v>
      </c>
      <c r="F10" s="90">
        <f t="shared" si="2"/>
        <v>4.105342990833555</v>
      </c>
    </row>
    <row r="11" spans="1:6" ht="15">
      <c r="A11" s="89" t="s">
        <v>33</v>
      </c>
      <c r="B11" s="90">
        <f aca="true" t="shared" si="3" ref="B11:C13">+B23</f>
        <v>87571</v>
      </c>
      <c r="C11" s="90">
        <f t="shared" si="3"/>
        <v>87571</v>
      </c>
      <c r="D11" s="90">
        <f>+D23+D33+D41</f>
        <v>186301.61000000002</v>
      </c>
      <c r="E11" s="90">
        <f t="shared" si="1"/>
        <v>212.74349956035675</v>
      </c>
      <c r="F11" s="90">
        <f t="shared" si="2"/>
        <v>212.74349956035675</v>
      </c>
    </row>
    <row r="12" spans="1:6" ht="15">
      <c r="A12" s="89" t="s">
        <v>34</v>
      </c>
      <c r="B12" s="90">
        <f t="shared" si="3"/>
        <v>775</v>
      </c>
      <c r="C12" s="90">
        <f t="shared" si="3"/>
        <v>775</v>
      </c>
      <c r="D12" s="91">
        <f>+D24</f>
        <v>0</v>
      </c>
      <c r="E12" s="91">
        <f t="shared" si="1"/>
        <v>0</v>
      </c>
      <c r="F12" s="91">
        <f t="shared" si="2"/>
        <v>0</v>
      </c>
    </row>
    <row r="13" spans="1:6" ht="15">
      <c r="A13" s="89" t="s">
        <v>35</v>
      </c>
      <c r="B13" s="91">
        <f t="shared" si="3"/>
        <v>0</v>
      </c>
      <c r="C13" s="91">
        <f>+C25+C32+C42</f>
        <v>35693894</v>
      </c>
      <c r="D13" s="91">
        <f>+D25</f>
        <v>7252418.2</v>
      </c>
      <c r="E13" s="91">
        <v>0</v>
      </c>
      <c r="F13" s="90">
        <f t="shared" si="2"/>
        <v>20.318372100281355</v>
      </c>
    </row>
    <row r="14" spans="1:6" ht="15">
      <c r="A14" s="92" t="s">
        <v>20</v>
      </c>
      <c r="B14" s="93">
        <f>+SUM(B7:B13)</f>
        <v>47581365</v>
      </c>
      <c r="C14" s="93">
        <f>+SUM(C7:C13)</f>
        <v>83206614</v>
      </c>
      <c r="D14" s="93">
        <f>+SUM(D7:D13)</f>
        <v>20975337.669999998</v>
      </c>
      <c r="E14" s="93">
        <f>(D14/B14)*100</f>
        <v>44.08309360187543</v>
      </c>
      <c r="F14" s="93">
        <f>(D14/C14)*100</f>
        <v>25.20873841831852</v>
      </c>
    </row>
    <row r="15" spans="1:6" ht="15">
      <c r="A15" s="94"/>
      <c r="B15" s="80"/>
      <c r="C15" s="80"/>
      <c r="D15" s="80"/>
      <c r="E15" s="94"/>
      <c r="F15" s="94"/>
    </row>
    <row r="16" spans="1:6" ht="15">
      <c r="A16" s="94"/>
      <c r="B16" s="80"/>
      <c r="C16" s="80"/>
      <c r="D16" s="80"/>
      <c r="E16" s="87"/>
      <c r="F16" s="87"/>
    </row>
    <row r="17" spans="1:6" ht="15">
      <c r="A17" s="6" t="s">
        <v>21</v>
      </c>
      <c r="B17" s="87"/>
      <c r="C17" s="87"/>
      <c r="D17" s="87"/>
      <c r="E17" s="87"/>
      <c r="F17" s="87"/>
    </row>
    <row r="18" spans="1:6" ht="12.75" customHeight="1">
      <c r="A18" s="108" t="s">
        <v>4</v>
      </c>
      <c r="B18" s="109" t="s">
        <v>41</v>
      </c>
      <c r="C18" s="109" t="s">
        <v>42</v>
      </c>
      <c r="D18" s="109" t="s">
        <v>43</v>
      </c>
      <c r="E18" s="108" t="s">
        <v>44</v>
      </c>
      <c r="F18" s="108"/>
    </row>
    <row r="19" spans="1:6" ht="12.75" customHeight="1">
      <c r="A19" s="108"/>
      <c r="B19" s="109"/>
      <c r="C19" s="109"/>
      <c r="D19" s="109"/>
      <c r="E19" s="88" t="s">
        <v>48</v>
      </c>
      <c r="F19" s="88" t="s">
        <v>49</v>
      </c>
    </row>
    <row r="20" spans="1:6" ht="15">
      <c r="A20" s="89" t="s">
        <v>28</v>
      </c>
      <c r="B20" s="90">
        <v>105053</v>
      </c>
      <c r="C20" s="90">
        <v>105053</v>
      </c>
      <c r="D20" s="90">
        <v>34702.26</v>
      </c>
      <c r="E20" s="90">
        <f>(D20/B20)*100</f>
        <v>33.03309757931711</v>
      </c>
      <c r="F20" s="90">
        <f>(D20/C20)*100</f>
        <v>33.03309757931711</v>
      </c>
    </row>
    <row r="21" spans="1:6" ht="15">
      <c r="A21" s="89" t="s">
        <v>29</v>
      </c>
      <c r="B21" s="90">
        <v>22111329</v>
      </c>
      <c r="C21" s="90">
        <v>22111329</v>
      </c>
      <c r="D21" s="90">
        <v>6866222.27</v>
      </c>
      <c r="E21" s="90">
        <f aca="true" t="shared" si="4" ref="E21:E26">(D21/B21)*100</f>
        <v>31.052960543439067</v>
      </c>
      <c r="F21" s="90">
        <f aca="true" t="shared" si="5" ref="F21:F26">(D21/C21)*100</f>
        <v>31.052960543439067</v>
      </c>
    </row>
    <row r="22" spans="1:6" ht="15">
      <c r="A22" s="89" t="s">
        <v>30</v>
      </c>
      <c r="B22" s="90">
        <v>18199277</v>
      </c>
      <c r="C22" s="90">
        <v>18199277</v>
      </c>
      <c r="D22" s="90">
        <v>6347961.54</v>
      </c>
      <c r="E22" s="90">
        <f t="shared" si="4"/>
        <v>34.88029518974847</v>
      </c>
      <c r="F22" s="90">
        <f t="shared" si="5"/>
        <v>34.88029518974847</v>
      </c>
    </row>
    <row r="23" spans="1:6" ht="15">
      <c r="A23" s="89" t="s">
        <v>33</v>
      </c>
      <c r="B23" s="90">
        <v>87571</v>
      </c>
      <c r="C23" s="90">
        <v>87571</v>
      </c>
      <c r="D23" s="90">
        <v>14545.41</v>
      </c>
      <c r="E23" s="90">
        <f t="shared" si="4"/>
        <v>16.60984800904409</v>
      </c>
      <c r="F23" s="90">
        <f t="shared" si="5"/>
        <v>16.60984800904409</v>
      </c>
    </row>
    <row r="24" spans="1:6" ht="15">
      <c r="A24" s="89" t="s">
        <v>34</v>
      </c>
      <c r="B24" s="90">
        <v>775</v>
      </c>
      <c r="C24" s="90">
        <v>775</v>
      </c>
      <c r="D24" s="91">
        <v>0</v>
      </c>
      <c r="E24" s="91">
        <f t="shared" si="4"/>
        <v>0</v>
      </c>
      <c r="F24" s="91">
        <f t="shared" si="5"/>
        <v>0</v>
      </c>
    </row>
    <row r="25" spans="1:6" ht="15">
      <c r="A25" s="89" t="s">
        <v>35</v>
      </c>
      <c r="B25" s="91">
        <v>0</v>
      </c>
      <c r="C25" s="90">
        <v>3296342</v>
      </c>
      <c r="D25" s="90">
        <v>7252418.2</v>
      </c>
      <c r="E25" s="91">
        <v>0</v>
      </c>
      <c r="F25" s="90">
        <f t="shared" si="5"/>
        <v>220.0141308153098</v>
      </c>
    </row>
    <row r="26" spans="1:6" ht="15">
      <c r="A26" s="92" t="s">
        <v>20</v>
      </c>
      <c r="B26" s="93">
        <f>+SUM(B20:B25)</f>
        <v>40504005</v>
      </c>
      <c r="C26" s="93">
        <f>+SUM(C20:C25)</f>
        <v>43800347</v>
      </c>
      <c r="D26" s="93">
        <f>+SUM(D20:D25)</f>
        <v>20515849.68</v>
      </c>
      <c r="E26" s="93">
        <f t="shared" si="4"/>
        <v>50.65141010129739</v>
      </c>
      <c r="F26" s="93">
        <f t="shared" si="5"/>
        <v>46.839468372248284</v>
      </c>
    </row>
    <row r="27" spans="1:6" ht="15">
      <c r="A27" s="87"/>
      <c r="B27" s="87"/>
      <c r="C27" s="87"/>
      <c r="D27" s="87"/>
      <c r="E27" s="87"/>
      <c r="F27" s="87"/>
    </row>
    <row r="28" spans="1:6" ht="15">
      <c r="A28" s="87"/>
      <c r="B28" s="87"/>
      <c r="C28" s="87"/>
      <c r="D28" s="87"/>
      <c r="E28" s="87"/>
      <c r="F28" s="87"/>
    </row>
    <row r="29" spans="1:6" ht="15">
      <c r="A29" s="6" t="s">
        <v>22</v>
      </c>
      <c r="B29" s="87"/>
      <c r="C29" s="87"/>
      <c r="D29" s="87"/>
      <c r="E29" s="87"/>
      <c r="F29" s="87"/>
    </row>
    <row r="30" spans="1:6" ht="15">
      <c r="A30" s="108" t="s">
        <v>4</v>
      </c>
      <c r="B30" s="109" t="s">
        <v>41</v>
      </c>
      <c r="C30" s="109" t="s">
        <v>42</v>
      </c>
      <c r="D30" s="109" t="s">
        <v>43</v>
      </c>
      <c r="E30" s="108" t="s">
        <v>44</v>
      </c>
      <c r="F30" s="108"/>
    </row>
    <row r="31" spans="1:6" ht="15">
      <c r="A31" s="108"/>
      <c r="B31" s="109"/>
      <c r="C31" s="109"/>
      <c r="D31" s="109"/>
      <c r="E31" s="88" t="s">
        <v>48</v>
      </c>
      <c r="F31" s="88" t="s">
        <v>49</v>
      </c>
    </row>
    <row r="32" spans="1:6" ht="15">
      <c r="A32" s="89" t="s">
        <v>35</v>
      </c>
      <c r="B32" s="91">
        <v>0</v>
      </c>
      <c r="C32" s="91">
        <v>19889387</v>
      </c>
      <c r="D32" s="90"/>
      <c r="E32" s="91">
        <v>0</v>
      </c>
      <c r="F32" s="91">
        <v>0</v>
      </c>
    </row>
    <row r="33" spans="1:6" ht="15">
      <c r="A33" s="89" t="s">
        <v>33</v>
      </c>
      <c r="B33" s="91">
        <v>0</v>
      </c>
      <c r="C33" s="91">
        <v>0</v>
      </c>
      <c r="D33" s="90">
        <v>7736.19</v>
      </c>
      <c r="E33" s="91">
        <v>0</v>
      </c>
      <c r="F33" s="91">
        <v>0</v>
      </c>
    </row>
    <row r="34" spans="1:6" ht="15">
      <c r="A34" s="92" t="s">
        <v>20</v>
      </c>
      <c r="B34" s="95">
        <f>+SUM(B32:B33)</f>
        <v>0</v>
      </c>
      <c r="C34" s="93">
        <f>+SUM(C32:C33)</f>
        <v>19889387</v>
      </c>
      <c r="D34" s="95">
        <f>+SUM(D32:D33)</f>
        <v>7736.19</v>
      </c>
      <c r="E34" s="95">
        <f>+SUM(E33:E33)</f>
        <v>0</v>
      </c>
      <c r="F34" s="93">
        <v>0</v>
      </c>
    </row>
    <row r="35" spans="1:6" ht="15">
      <c r="A35" s="87"/>
      <c r="B35" s="87"/>
      <c r="C35" s="87"/>
      <c r="D35" s="96"/>
      <c r="E35" s="87"/>
      <c r="F35" s="87"/>
    </row>
    <row r="36" spans="1:6" ht="15">
      <c r="A36" s="87"/>
      <c r="B36" s="87"/>
      <c r="C36" s="87"/>
      <c r="D36" s="87"/>
      <c r="E36" s="87"/>
      <c r="F36" s="87"/>
    </row>
    <row r="37" spans="1:6" ht="22.5">
      <c r="A37" s="7" t="s">
        <v>47</v>
      </c>
      <c r="B37" s="87"/>
      <c r="C37" s="87"/>
      <c r="D37" s="87"/>
      <c r="E37" s="87"/>
      <c r="F37" s="87"/>
    </row>
    <row r="38" spans="1:6" ht="15">
      <c r="A38" s="108" t="s">
        <v>4</v>
      </c>
      <c r="B38" s="109" t="s">
        <v>41</v>
      </c>
      <c r="C38" s="109" t="s">
        <v>42</v>
      </c>
      <c r="D38" s="109" t="s">
        <v>43</v>
      </c>
      <c r="E38" s="108" t="s">
        <v>44</v>
      </c>
      <c r="F38" s="108"/>
    </row>
    <row r="39" spans="1:6" ht="15">
      <c r="A39" s="108"/>
      <c r="B39" s="109"/>
      <c r="C39" s="109"/>
      <c r="D39" s="109"/>
      <c r="E39" s="88" t="s">
        <v>48</v>
      </c>
      <c r="F39" s="88" t="s">
        <v>49</v>
      </c>
    </row>
    <row r="40" spans="1:6" ht="15">
      <c r="A40" s="89" t="s">
        <v>31</v>
      </c>
      <c r="B40" s="90">
        <v>7077360</v>
      </c>
      <c r="C40" s="90">
        <v>7008715</v>
      </c>
      <c r="D40" s="90">
        <v>287731.79</v>
      </c>
      <c r="E40" s="90">
        <f>(D40/B40)*100</f>
        <v>4.065524291543739</v>
      </c>
      <c r="F40" s="90">
        <f>(D40/C40)*100</f>
        <v>4.105342990833555</v>
      </c>
    </row>
    <row r="41" spans="1:6" ht="15">
      <c r="A41" s="89" t="s">
        <v>33</v>
      </c>
      <c r="B41" s="91">
        <v>0</v>
      </c>
      <c r="C41" s="91">
        <v>0</v>
      </c>
      <c r="D41" s="90">
        <v>164020.01</v>
      </c>
      <c r="E41" s="91">
        <v>0</v>
      </c>
      <c r="F41" s="91">
        <v>0</v>
      </c>
    </row>
    <row r="42" spans="1:6" ht="15">
      <c r="A42" s="89" t="s">
        <v>35</v>
      </c>
      <c r="B42" s="91">
        <v>0</v>
      </c>
      <c r="C42" s="91">
        <v>12508165</v>
      </c>
      <c r="D42" s="90">
        <v>0</v>
      </c>
      <c r="E42" s="91">
        <v>0</v>
      </c>
      <c r="F42" s="91">
        <v>0</v>
      </c>
    </row>
    <row r="43" spans="1:6" ht="15">
      <c r="A43" s="92" t="s">
        <v>20</v>
      </c>
      <c r="B43" s="93">
        <f>+SUM(B40:B42)</f>
        <v>7077360</v>
      </c>
      <c r="C43" s="93">
        <f>+SUM(C40:C42)</f>
        <v>19516880</v>
      </c>
      <c r="D43" s="93">
        <f>+SUM(D40:D42)</f>
        <v>451751.8</v>
      </c>
      <c r="E43" s="93">
        <f>(D43/B43)*100</f>
        <v>6.383055263544598</v>
      </c>
      <c r="F43" s="93">
        <f>(D43/C43)*100</f>
        <v>2.31467222219945</v>
      </c>
    </row>
  </sheetData>
  <sheetProtection/>
  <mergeCells count="22">
    <mergeCell ref="A38:A39"/>
    <mergeCell ref="B38:B39"/>
    <mergeCell ref="C38:C39"/>
    <mergeCell ref="D38:D39"/>
    <mergeCell ref="E38:F38"/>
    <mergeCell ref="A30:A31"/>
    <mergeCell ref="B30:B31"/>
    <mergeCell ref="C30:C31"/>
    <mergeCell ref="D18:D19"/>
    <mergeCell ref="E18:F18"/>
    <mergeCell ref="D30:D31"/>
    <mergeCell ref="E30:F30"/>
    <mergeCell ref="A18:A19"/>
    <mergeCell ref="B18:B19"/>
    <mergeCell ref="C18:C19"/>
    <mergeCell ref="A1:F1"/>
    <mergeCell ref="A5:A6"/>
    <mergeCell ref="B5:B6"/>
    <mergeCell ref="C5:C6"/>
    <mergeCell ref="D5:D6"/>
    <mergeCell ref="E5:F5"/>
    <mergeCell ref="A2:F2"/>
  </mergeCells>
  <printOptions/>
  <pageMargins left="0.7" right="0.36" top="0.59" bottom="0.43" header="0.2" footer="0.16"/>
  <pageSetup fitToHeight="1" fitToWidth="1" horizontalDpi="600" verticalDpi="600" orientation="portrait" paperSize="9" r:id="rId1"/>
  <ignoredErrors>
    <ignoredError sqref="C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2" max="2" width="7.57421875" style="0" bestFit="1" customWidth="1"/>
    <col min="3" max="3" width="15.8515625" style="0" bestFit="1" customWidth="1"/>
    <col min="4" max="4" width="80.7109375" style="0" customWidth="1"/>
    <col min="5" max="5" width="13.7109375" style="0" bestFit="1" customWidth="1"/>
    <col min="6" max="6" width="12.7109375" style="0" bestFit="1" customWidth="1"/>
    <col min="7" max="7" width="11.7109375" style="0" bestFit="1" customWidth="1"/>
  </cols>
  <sheetData>
    <row r="1" spans="2:7" ht="12.75">
      <c r="B1" s="110" t="s">
        <v>0</v>
      </c>
      <c r="C1" s="110"/>
      <c r="D1" s="110"/>
      <c r="E1" s="110"/>
      <c r="F1" s="110"/>
      <c r="G1" s="110"/>
    </row>
    <row r="2" spans="2:7" ht="12.75">
      <c r="B2" s="110"/>
      <c r="C2" s="110"/>
      <c r="D2" s="110"/>
      <c r="E2" s="110"/>
      <c r="F2" s="110"/>
      <c r="G2" s="110"/>
    </row>
    <row r="3" spans="2:7" ht="12.75">
      <c r="B3" s="105" t="s">
        <v>101</v>
      </c>
      <c r="C3" s="105"/>
      <c r="D3" s="105"/>
      <c r="E3" s="105"/>
      <c r="F3" s="105"/>
      <c r="G3" s="105"/>
    </row>
    <row r="4" spans="2:7" ht="12.75">
      <c r="B4" s="105"/>
      <c r="C4" s="105"/>
      <c r="D4" s="105"/>
      <c r="E4" s="105"/>
      <c r="F4" s="105"/>
      <c r="G4" s="105"/>
    </row>
    <row r="5" ht="13.5" thickBot="1"/>
    <row r="6" spans="2:7" ht="51.75" thickBot="1">
      <c r="B6" s="97" t="s">
        <v>51</v>
      </c>
      <c r="C6" s="97" t="s">
        <v>52</v>
      </c>
      <c r="D6" s="97" t="s">
        <v>53</v>
      </c>
      <c r="E6" s="97" t="s">
        <v>102</v>
      </c>
      <c r="F6" s="97" t="s">
        <v>42</v>
      </c>
      <c r="G6" s="97" t="s">
        <v>79</v>
      </c>
    </row>
    <row r="7" spans="2:8" ht="12.75">
      <c r="B7" s="98"/>
      <c r="C7" s="98" t="s">
        <v>83</v>
      </c>
      <c r="D7" s="99" t="s">
        <v>82</v>
      </c>
      <c r="E7" s="100"/>
      <c r="F7" s="100">
        <v>500000</v>
      </c>
      <c r="G7" s="100">
        <v>0</v>
      </c>
      <c r="H7">
        <f>+MID(C7,9,99)</f>
      </c>
    </row>
    <row r="8" spans="2:8" ht="42" customHeight="1">
      <c r="B8" s="98" t="s">
        <v>54</v>
      </c>
      <c r="C8" s="98" t="s">
        <v>84</v>
      </c>
      <c r="D8" s="99" t="s">
        <v>55</v>
      </c>
      <c r="E8" s="100">
        <v>21281630</v>
      </c>
      <c r="F8" s="100">
        <v>21389</v>
      </c>
      <c r="G8" s="100">
        <v>0</v>
      </c>
      <c r="H8">
        <f aca="true" t="shared" si="0" ref="H8:H19">+MID(C8,9,99)</f>
      </c>
    </row>
    <row r="9" spans="2:8" ht="44.25" customHeight="1">
      <c r="B9" s="98" t="s">
        <v>56</v>
      </c>
      <c r="C9" s="98" t="s">
        <v>85</v>
      </c>
      <c r="D9" s="99" t="s">
        <v>57</v>
      </c>
      <c r="E9" s="100">
        <v>5899592</v>
      </c>
      <c r="F9" s="100">
        <v>123978</v>
      </c>
      <c r="G9" s="100">
        <v>10438.15</v>
      </c>
      <c r="H9">
        <f t="shared" si="0"/>
      </c>
    </row>
    <row r="10" spans="2:8" ht="31.5" customHeight="1">
      <c r="B10" s="98" t="s">
        <v>58</v>
      </c>
      <c r="C10" s="98" t="s">
        <v>86</v>
      </c>
      <c r="D10" s="99" t="s">
        <v>59</v>
      </c>
      <c r="E10" s="100">
        <v>0</v>
      </c>
      <c r="F10" s="100">
        <v>2870430</v>
      </c>
      <c r="G10" s="100">
        <v>2135231.81</v>
      </c>
      <c r="H10">
        <f t="shared" si="0"/>
      </c>
    </row>
    <row r="11" spans="2:8" ht="42" customHeight="1">
      <c r="B11" s="98" t="s">
        <v>60</v>
      </c>
      <c r="C11" s="98" t="s">
        <v>87</v>
      </c>
      <c r="D11" s="99" t="s">
        <v>61</v>
      </c>
      <c r="E11" s="100">
        <v>5984055.48</v>
      </c>
      <c r="F11" s="100">
        <v>1648752</v>
      </c>
      <c r="G11" s="100">
        <v>58967.55</v>
      </c>
      <c r="H11">
        <f t="shared" si="0"/>
      </c>
    </row>
    <row r="12" spans="2:8" ht="36" customHeight="1">
      <c r="B12" s="98" t="s">
        <v>62</v>
      </c>
      <c r="C12" s="98" t="s">
        <v>88</v>
      </c>
      <c r="D12" s="99" t="s">
        <v>63</v>
      </c>
      <c r="E12" s="100">
        <v>6625778.97</v>
      </c>
      <c r="F12" s="100">
        <v>157427</v>
      </c>
      <c r="G12" s="100">
        <v>6000</v>
      </c>
      <c r="H12">
        <f t="shared" si="0"/>
      </c>
    </row>
    <row r="13" spans="2:8" ht="38.25">
      <c r="B13" s="98" t="s">
        <v>64</v>
      </c>
      <c r="C13" s="98" t="s">
        <v>89</v>
      </c>
      <c r="D13" s="99" t="s">
        <v>65</v>
      </c>
      <c r="E13" s="100">
        <v>6134485</v>
      </c>
      <c r="F13" s="100">
        <v>1591271</v>
      </c>
      <c r="G13" s="100">
        <v>24900</v>
      </c>
      <c r="H13">
        <f t="shared" si="0"/>
      </c>
    </row>
    <row r="14" spans="2:8" ht="44.25" customHeight="1">
      <c r="B14" s="98" t="s">
        <v>66</v>
      </c>
      <c r="C14" s="98" t="s">
        <v>90</v>
      </c>
      <c r="D14" s="99" t="s">
        <v>105</v>
      </c>
      <c r="E14" s="100">
        <v>6217304</v>
      </c>
      <c r="F14" s="100">
        <v>901010</v>
      </c>
      <c r="G14" s="100">
        <v>0</v>
      </c>
      <c r="H14">
        <f t="shared" si="0"/>
      </c>
    </row>
    <row r="15" spans="2:8" ht="35.25" customHeight="1">
      <c r="B15" s="98" t="s">
        <v>67</v>
      </c>
      <c r="C15" s="98" t="s">
        <v>91</v>
      </c>
      <c r="D15" s="99" t="s">
        <v>68</v>
      </c>
      <c r="E15" s="100">
        <v>4110452.52</v>
      </c>
      <c r="F15" s="100">
        <v>162009</v>
      </c>
      <c r="G15" s="100">
        <v>0</v>
      </c>
      <c r="H15">
        <f t="shared" si="0"/>
      </c>
    </row>
    <row r="16" spans="2:8" ht="31.5" customHeight="1">
      <c r="B16" s="98" t="s">
        <v>92</v>
      </c>
      <c r="C16" s="98" t="s">
        <v>93</v>
      </c>
      <c r="D16" s="99" t="s">
        <v>80</v>
      </c>
      <c r="E16" s="100">
        <v>25797732</v>
      </c>
      <c r="F16" s="100">
        <v>6750000</v>
      </c>
      <c r="G16" s="100">
        <v>0</v>
      </c>
      <c r="H16">
        <f t="shared" si="0"/>
      </c>
    </row>
    <row r="17" spans="2:8" ht="31.5" customHeight="1">
      <c r="B17" s="98" t="s">
        <v>69</v>
      </c>
      <c r="C17" s="98" t="s">
        <v>94</v>
      </c>
      <c r="D17" s="99" t="s">
        <v>70</v>
      </c>
      <c r="E17" s="100">
        <v>7615507.33</v>
      </c>
      <c r="F17" s="100">
        <v>231626</v>
      </c>
      <c r="G17" s="100">
        <v>113490.04000000001</v>
      </c>
      <c r="H17">
        <f t="shared" si="0"/>
      </c>
    </row>
    <row r="18" spans="2:8" ht="30.75" customHeight="1">
      <c r="B18" s="98" t="s">
        <v>71</v>
      </c>
      <c r="C18" s="98" t="s">
        <v>95</v>
      </c>
      <c r="D18" s="99" t="s">
        <v>72</v>
      </c>
      <c r="E18" s="100">
        <v>8618887</v>
      </c>
      <c r="F18" s="100">
        <v>962987</v>
      </c>
      <c r="G18" s="100">
        <v>185523.89</v>
      </c>
      <c r="H18">
        <f t="shared" si="0"/>
      </c>
    </row>
    <row r="19" spans="2:8" ht="33.75" customHeight="1">
      <c r="B19" s="98" t="s">
        <v>73</v>
      </c>
      <c r="C19" s="98" t="s">
        <v>96</v>
      </c>
      <c r="D19" s="99" t="s">
        <v>74</v>
      </c>
      <c r="E19" s="100">
        <v>2797422</v>
      </c>
      <c r="F19" s="100">
        <v>2797422</v>
      </c>
      <c r="G19" s="100">
        <v>0</v>
      </c>
      <c r="H19">
        <f t="shared" si="0"/>
      </c>
    </row>
    <row r="20" spans="2:7" ht="30" customHeight="1">
      <c r="B20" s="98" t="s">
        <v>75</v>
      </c>
      <c r="C20" s="98" t="s">
        <v>97</v>
      </c>
      <c r="D20" s="101" t="s">
        <v>76</v>
      </c>
      <c r="E20" s="100">
        <v>5752421</v>
      </c>
      <c r="F20" s="100">
        <v>2007918</v>
      </c>
      <c r="G20" s="100">
        <v>847272.51</v>
      </c>
    </row>
    <row r="21" spans="2:7" ht="30" customHeight="1">
      <c r="B21" s="98" t="s">
        <v>98</v>
      </c>
      <c r="C21" s="98" t="s">
        <v>99</v>
      </c>
      <c r="D21" s="101" t="s">
        <v>81</v>
      </c>
      <c r="E21" s="100">
        <v>0</v>
      </c>
      <c r="F21" s="100">
        <v>3500000</v>
      </c>
      <c r="G21" s="100">
        <v>0</v>
      </c>
    </row>
    <row r="22" spans="2:7" ht="33" customHeight="1">
      <c r="B22" s="98" t="s">
        <v>77</v>
      </c>
      <c r="C22" s="98" t="s">
        <v>100</v>
      </c>
      <c r="D22" s="101" t="s">
        <v>78</v>
      </c>
      <c r="E22" s="100">
        <v>683609.38</v>
      </c>
      <c r="F22" s="100">
        <v>683610</v>
      </c>
      <c r="G22" s="100">
        <v>242602.86</v>
      </c>
    </row>
    <row r="23" spans="2:7" ht="12.75" customHeight="1">
      <c r="B23" s="111" t="s">
        <v>20</v>
      </c>
      <c r="C23" s="111"/>
      <c r="D23" s="112"/>
      <c r="E23" s="102">
        <f>+SUM(E7:E22)</f>
        <v>107518876.67999999</v>
      </c>
      <c r="F23" s="102">
        <f>+SUM(F7:F22)</f>
        <v>24909829</v>
      </c>
      <c r="G23" s="102">
        <f>+SUM(G7:G22)</f>
        <v>3624426.81</v>
      </c>
    </row>
    <row r="24" ht="12.75" customHeight="1"/>
    <row r="25" ht="12.75" customHeight="1"/>
    <row r="26" ht="12.75" customHeight="1"/>
    <row r="27" ht="12.75" customHeight="1"/>
  </sheetData>
  <sheetProtection/>
  <mergeCells count="3">
    <mergeCell ref="B1:G2"/>
    <mergeCell ref="B3:G4"/>
    <mergeCell ref="B23:D23"/>
  </mergeCells>
  <printOptions/>
  <pageMargins left="0.53" right="0.32" top="0.75" bottom="0.75" header="0.3" footer="0.3"/>
  <pageSetup fitToHeight="0" fitToWidth="1" orientation="portrait" paperSize="9" scale="67" r:id="rId1"/>
  <ignoredErrors>
    <ignoredError sqref="B8:C8 B9:C22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 de Windows</cp:lastModifiedBy>
  <cp:lastPrinted>2015-04-17T05:30:34Z</cp:lastPrinted>
  <dcterms:created xsi:type="dcterms:W3CDTF">2014-10-28T05:00:11Z</dcterms:created>
  <dcterms:modified xsi:type="dcterms:W3CDTF">2015-04-28T05:28:49Z</dcterms:modified>
  <cp:category/>
  <cp:version/>
  <cp:contentType/>
  <cp:contentStatus/>
</cp:coreProperties>
</file>